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wjalvarez\Documents\27. VTU\"/>
    </mc:Choice>
  </mc:AlternateContent>
  <xr:revisionPtr revIDLastSave="0" documentId="13_ncr:1_{D4E19D3A-1053-4C36-823C-FE25854141F0}" xr6:coauthVersionLast="40" xr6:coauthVersionMax="40" xr10:uidLastSave="{00000000-0000-0000-0000-000000000000}"/>
  <workbookProtection workbookAlgorithmName="SHA-512" workbookHashValue="VDNPcQZuFNng3cRLLYcbO891BDVxWHWUhUv6tQz9JqKypVd+u5MCvdEp7/xN0dXfwpK+eVm6o3J3mBTsDNKBmQ==" workbookSaltValue="15+H4reYvtX9wcvkQFtvcw==" workbookSpinCount="100000" lockStructure="1"/>
  <bookViews>
    <workbookView xWindow="-120" yWindow="-120" windowWidth="20730" windowHeight="11160" xr2:uid="{00000000-000D-0000-FFFF-FFFF00000000}"/>
  </bookViews>
  <sheets>
    <sheet name="VTU CDT" sheetId="2" r:id="rId1"/>
  </sheets>
  <definedNames>
    <definedName name="dias">#REF!</definedName>
    <definedName name="dias120">'VTU CDT'!#REF!</definedName>
    <definedName name="dias180">'VTU CDT'!#REF!</definedName>
    <definedName name="dias210">'VTU CDT'!#REF!</definedName>
    <definedName name="dias360">'VTU CDT'!#REF!</definedName>
    <definedName name="dias361">'VTU CDT'!#REF!</definedName>
    <definedName name="dias540">'VTU CDT'!#REF!</definedName>
    <definedName name="dias90">'VTU CDT'!#REF!</definedName>
    <definedName name="Digital">'VTU CDT'!$I$20:$I$22</definedName>
    <definedName name="nov">#REF!</definedName>
    <definedName name="novdias">#REF!</definedName>
    <definedName name="noventadias">#REF!</definedName>
    <definedName name="TipoCDT">#REF!</definedName>
    <definedName name="Tradicional">'VTU CDT'!$H$20:$H$25</definedName>
    <definedName name="www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C26" i="2" s="1"/>
  <c r="M15" i="2" l="1"/>
  <c r="C19" i="2" s="1"/>
  <c r="C21" i="2" l="1"/>
  <c r="C28" i="2" s="1"/>
  <c r="C27" i="2" s="1"/>
  <c r="C23" i="2" l="1"/>
  <c r="C24" i="2" s="1"/>
  <c r="C17" i="2"/>
  <c r="C18" i="2" s="1"/>
</calcChain>
</file>

<file path=xl/sharedStrings.xml><?xml version="1.0" encoding="utf-8"?>
<sst xmlns="http://schemas.openxmlformats.org/spreadsheetml/2006/main" count="41" uniqueCount="36">
  <si>
    <t>A</t>
  </si>
  <si>
    <t>B</t>
  </si>
  <si>
    <t>C</t>
  </si>
  <si>
    <t>Tipo de CDT</t>
  </si>
  <si>
    <t>Plazo (dias)</t>
  </si>
  <si>
    <t>Tasa EA</t>
  </si>
  <si>
    <t>CDT Tradicional</t>
  </si>
  <si>
    <t>CDT Digital</t>
  </si>
  <si>
    <t>Fecha Apertura</t>
  </si>
  <si>
    <t>Fecha Vencimiento</t>
  </si>
  <si>
    <t>Periodicidad Pago Intereses</t>
  </si>
  <si>
    <t>Al vencimiento</t>
  </si>
  <si>
    <t>Rendimientos por periodo</t>
  </si>
  <si>
    <t>Rendimientos por periodo despues de Retencion</t>
  </si>
  <si>
    <t>Tasa Nominal Anual</t>
  </si>
  <si>
    <t>Tabla de Plazos</t>
  </si>
  <si>
    <t>Periodos de Pagos de Interes</t>
  </si>
  <si>
    <t>Tradicional</t>
  </si>
  <si>
    <t>Digital</t>
  </si>
  <si>
    <t>Desplegable de plazo</t>
  </si>
  <si>
    <t>&lt;49,000,000</t>
  </si>
  <si>
    <t>&lt;499,000,000</t>
  </si>
  <si>
    <t>&gt;500,000,000</t>
  </si>
  <si>
    <t>Retencion en la Fuente %</t>
  </si>
  <si>
    <t>Valor de Retencion</t>
  </si>
  <si>
    <t>VALOR TOTAL UNIFICADO</t>
  </si>
  <si>
    <t>Datos de Entrada</t>
  </si>
  <si>
    <t>Diligencie las celdas sombreadas en color gris</t>
  </si>
  <si>
    <t>Valor Total Unificado % EA</t>
  </si>
  <si>
    <t>Valor Total Unificado $</t>
  </si>
  <si>
    <t>Intereses</t>
  </si>
  <si>
    <t>Valor de la Inversión</t>
  </si>
  <si>
    <t>Credifamilia CF</t>
  </si>
  <si>
    <t>Simulador de Valor Total Unificado VTU</t>
  </si>
  <si>
    <t>Producto Certificado de Depósito a Término CDT</t>
  </si>
  <si>
    <t>Los valores presentados corresponden a una proyección y no necesariamente corresponden a los valores que va a recibir por su inversión.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</si>
</sst>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€_-;\-* #,##0.00\ _€_-;_-* &quot;-&quot;??\ _€_-;_-@_-"/>
    <numFmt numFmtId="165" formatCode="_-* #,##0\ _€_-;\-* #,##0\ _€_-;_-* &quot;-&quot;??\ _€_-;_-@_-"/>
    <numFmt numFmtId="166" formatCode="0.000%"/>
    <numFmt numFmtId="167" formatCode="0.0000%"/>
    <numFmt numFmtId="168" formatCode="#,##0&quot; veces&quot;"/>
    <numFmt numFmtId="169" formatCode=";;;&quot;0 a 50 millones&quot;"/>
    <numFmt numFmtId="170" formatCode=";;;&quot;50 a 500 millones&quot;"/>
    <numFmt numFmtId="171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Trebuchet MS"/>
      <family val="2"/>
    </font>
    <font>
      <b/>
      <sz val="11"/>
      <color theme="0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i/>
      <sz val="10"/>
      <color theme="1"/>
      <name val="Trebuchet MS"/>
      <family val="2"/>
    </font>
    <font>
      <b/>
      <sz val="22"/>
      <color theme="1"/>
      <name val="Trebuchet MS"/>
      <family val="2"/>
    </font>
    <font>
      <b/>
      <sz val="18"/>
      <color theme="1" tint="0.34998626667073579"/>
      <name val="Trebuchet MS"/>
      <family val="2"/>
    </font>
    <font>
      <i/>
      <sz val="11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0099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2" fillId="3" borderId="7" xfId="0" applyFont="1" applyFill="1" applyBorder="1" applyAlignment="1" applyProtection="1">
      <alignment horizontal="left" vertical="center" wrapText="1"/>
      <protection hidden="1"/>
    </xf>
    <xf numFmtId="0" fontId="2" fillId="3" borderId="7" xfId="0" applyFont="1" applyFill="1" applyBorder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top"/>
      <protection hidden="1"/>
    </xf>
    <xf numFmtId="164" fontId="0" fillId="0" borderId="0" xfId="1" applyFont="1" applyAlignment="1" applyProtection="1">
      <alignment horizontal="center" vertical="center"/>
      <protection hidden="1"/>
    </xf>
    <xf numFmtId="169" fontId="2" fillId="2" borderId="1" xfId="0" applyNumberFormat="1" applyFont="1" applyFill="1" applyBorder="1" applyAlignment="1" applyProtection="1">
      <alignment horizontal="center" vertical="top"/>
      <protection hidden="1"/>
    </xf>
    <xf numFmtId="166" fontId="0" fillId="0" borderId="0" xfId="2" applyNumberFormat="1" applyFont="1" applyAlignment="1" applyProtection="1">
      <alignment horizontal="center" vertical="center"/>
      <protection hidden="1"/>
    </xf>
    <xf numFmtId="170" fontId="2" fillId="2" borderId="1" xfId="0" applyNumberFormat="1" applyFont="1" applyFill="1" applyBorder="1" applyAlignment="1" applyProtection="1">
      <alignment horizontal="center" vertical="top"/>
      <protection hidden="1"/>
    </xf>
    <xf numFmtId="10" fontId="0" fillId="0" borderId="0" xfId="2" applyNumberFormat="1" applyFont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/>
      <protection hidden="1"/>
    </xf>
    <xf numFmtId="10" fontId="0" fillId="0" borderId="0" xfId="0" applyNumberFormat="1" applyAlignment="1" applyProtection="1">
      <alignment horizontal="center" vertical="center"/>
      <protection hidden="1"/>
    </xf>
    <xf numFmtId="14" fontId="0" fillId="0" borderId="0" xfId="0" applyNumberFormat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167" fontId="0" fillId="0" borderId="0" xfId="2" applyNumberFormat="1" applyFont="1" applyAlignment="1" applyProtection="1">
      <alignment horizontal="center" vertical="center"/>
      <protection hidden="1"/>
    </xf>
    <xf numFmtId="9" fontId="0" fillId="0" borderId="0" xfId="2" applyFont="1" applyAlignment="1" applyProtection="1">
      <alignment horizontal="center" vertical="center"/>
      <protection hidden="1"/>
    </xf>
    <xf numFmtId="168" fontId="0" fillId="0" borderId="0" xfId="0" applyNumberFormat="1" applyAlignment="1" applyProtection="1">
      <alignment horizontal="center" vertical="center"/>
      <protection hidden="1"/>
    </xf>
    <xf numFmtId="165" fontId="0" fillId="0" borderId="0" xfId="1" applyNumberFormat="1" applyFont="1" applyAlignment="1" applyProtection="1">
      <alignment horizontal="center" vertical="center"/>
      <protection hidden="1"/>
    </xf>
    <xf numFmtId="9" fontId="0" fillId="0" borderId="0" xfId="0" applyNumberFormat="1" applyAlignment="1" applyProtection="1">
      <alignment horizontal="center" vertical="center"/>
      <protection hidden="1"/>
    </xf>
    <xf numFmtId="167" fontId="0" fillId="5" borderId="7" xfId="0" applyNumberFormat="1" applyFill="1" applyBorder="1" applyAlignment="1" applyProtection="1">
      <alignment horizontal="center" vertical="center"/>
      <protection hidden="1"/>
    </xf>
    <xf numFmtId="171" fontId="0" fillId="5" borderId="7" xfId="0" applyNumberForma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4" borderId="7" xfId="0" applyFill="1" applyBorder="1" applyAlignment="1" applyProtection="1">
      <alignment horizontal="center" vertical="center"/>
      <protection locked="0" hidden="1"/>
    </xf>
    <xf numFmtId="3" fontId="0" fillId="4" borderId="7" xfId="1" applyNumberFormat="1" applyFont="1" applyFill="1" applyBorder="1" applyAlignment="1" applyProtection="1">
      <alignment horizontal="center" vertical="center"/>
      <protection locked="0" hidden="1"/>
    </xf>
    <xf numFmtId="3" fontId="0" fillId="4" borderId="7" xfId="0" applyNumberFormat="1" applyFill="1" applyBorder="1" applyAlignment="1" applyProtection="1">
      <alignment horizontal="center" vertical="center"/>
      <protection locked="0"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0" xfId="0" applyFont="1" applyFill="1" applyAlignment="1" applyProtection="1">
      <alignment horizontal="center" vertical="top"/>
      <protection hidden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649941</xdr:colOff>
      <xdr:row>0</xdr:row>
      <xdr:rowOff>179295</xdr:rowOff>
    </xdr:from>
    <xdr:to>
      <xdr:col>26</xdr:col>
      <xdr:colOff>210111</xdr:colOff>
      <xdr:row>3</xdr:row>
      <xdr:rowOff>98853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87E0ED-A7EF-4651-AE23-439013615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0" y="179295"/>
          <a:ext cx="1846170" cy="838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7"/>
  <sheetViews>
    <sheetView showGridLines="0" tabSelected="1" zoomScale="85" zoomScaleNormal="85" workbookViewId="0">
      <pane ySplit="5" topLeftCell="A6" activePane="bottomLeft" state="frozen"/>
      <selection pane="bottomLeft" activeCell="C9" sqref="C9"/>
    </sheetView>
  </sheetViews>
  <sheetFormatPr baseColWidth="10" defaultColWidth="0" defaultRowHeight="18" zeroHeight="1" thickTop="1" thickBottom="1" x14ac:dyDescent="0.3"/>
  <cols>
    <col min="1" max="1" width="3.5703125" style="9" customWidth="1"/>
    <col min="2" max="2" width="29.140625" style="10" customWidth="1"/>
    <col min="3" max="3" width="16.85546875" style="10" customWidth="1"/>
    <col min="4" max="4" width="19.5703125" style="10" hidden="1" customWidth="1"/>
    <col min="5" max="5" width="1.5703125" style="11" hidden="1" customWidth="1"/>
    <col min="6" max="7" width="12" style="10" hidden="1" customWidth="1"/>
    <col min="8" max="8" width="25.140625" style="10" hidden="1" customWidth="1"/>
    <col min="9" max="9" width="16.140625" style="10" hidden="1" customWidth="1"/>
    <col min="10" max="11" width="7.140625" style="10" hidden="1" customWidth="1"/>
    <col min="12" max="12" width="15" style="10" hidden="1" customWidth="1"/>
    <col min="13" max="14" width="7.140625" style="10" hidden="1" customWidth="1"/>
    <col min="15" max="15" width="12.7109375" style="10" hidden="1" customWidth="1"/>
    <col min="16" max="16" width="0" style="10" hidden="1" customWidth="1"/>
    <col min="17" max="17" width="16.140625" style="10" hidden="1" customWidth="1"/>
    <col min="18" max="18" width="11.5703125" style="9" hidden="1" customWidth="1"/>
    <col min="19" max="19" width="0" style="9" hidden="1" customWidth="1"/>
    <col min="20" max="26" width="11.42578125" style="9" customWidth="1"/>
    <col min="27" max="28" width="5" style="9" customWidth="1"/>
    <col min="29" max="16384" width="11.42578125" style="9" hidden="1"/>
  </cols>
  <sheetData>
    <row r="1" spans="2:15" thickTop="1" thickBot="1" x14ac:dyDescent="0.3"/>
    <row r="2" spans="2:15" ht="30" thickTop="1" thickBot="1" x14ac:dyDescent="0.3">
      <c r="B2" s="6" t="s">
        <v>32</v>
      </c>
    </row>
    <row r="3" spans="2:15" ht="24.75" thickTop="1" thickBot="1" x14ac:dyDescent="0.3">
      <c r="B3" s="7" t="s">
        <v>33</v>
      </c>
    </row>
    <row r="4" spans="2:15" ht="24.75" thickTop="1" thickBot="1" x14ac:dyDescent="0.3">
      <c r="B4" s="7" t="s">
        <v>34</v>
      </c>
    </row>
    <row r="5" spans="2:15" thickTop="1" thickBot="1" x14ac:dyDescent="0.3">
      <c r="B5" s="8" t="s">
        <v>35</v>
      </c>
    </row>
    <row r="6" spans="2:15" thickTop="1" thickBot="1" x14ac:dyDescent="0.3"/>
    <row r="7" spans="2:15" thickTop="1" thickBot="1" x14ac:dyDescent="0.35">
      <c r="B7" s="1" t="s">
        <v>26</v>
      </c>
      <c r="C7" s="2"/>
    </row>
    <row r="8" spans="2:15" thickTop="1" thickBot="1" x14ac:dyDescent="0.35">
      <c r="B8" s="3" t="s">
        <v>27</v>
      </c>
      <c r="C8" s="2"/>
      <c r="I8" s="11" t="s">
        <v>6</v>
      </c>
    </row>
    <row r="9" spans="2:15" thickTop="1" thickBot="1" x14ac:dyDescent="0.3">
      <c r="B9" s="4" t="s">
        <v>3</v>
      </c>
      <c r="C9" s="30" t="s">
        <v>18</v>
      </c>
      <c r="I9" s="11">
        <v>90</v>
      </c>
      <c r="J9" s="11">
        <v>120</v>
      </c>
      <c r="K9" s="11">
        <v>180</v>
      </c>
      <c r="L9" s="11">
        <v>210</v>
      </c>
      <c r="M9" s="11">
        <v>360</v>
      </c>
      <c r="N9" s="11">
        <v>361</v>
      </c>
      <c r="O9" s="11">
        <v>540</v>
      </c>
    </row>
    <row r="10" spans="2:15" thickTop="1" thickBot="1" x14ac:dyDescent="0.3">
      <c r="B10" s="4" t="s">
        <v>31</v>
      </c>
      <c r="C10" s="31">
        <v>100000000</v>
      </c>
      <c r="D10" s="12"/>
      <c r="G10" s="10" t="s">
        <v>20</v>
      </c>
      <c r="H10" s="13" t="s">
        <v>0</v>
      </c>
      <c r="I10" s="14">
        <v>4.2999999999999997E-2</v>
      </c>
      <c r="J10" s="14">
        <v>4.4999999999999998E-2</v>
      </c>
      <c r="K10" s="14">
        <v>5.2999999999999999E-2</v>
      </c>
      <c r="L10" s="14">
        <v>5.7999999999999996E-2</v>
      </c>
      <c r="M10" s="14">
        <v>0.06</v>
      </c>
      <c r="N10" s="14">
        <v>6.4000000000000001E-2</v>
      </c>
      <c r="O10" s="14">
        <v>6.5000000000000002E-2</v>
      </c>
    </row>
    <row r="11" spans="2:15" thickTop="1" thickBot="1" x14ac:dyDescent="0.3">
      <c r="B11" s="5" t="s">
        <v>4</v>
      </c>
      <c r="C11" s="32">
        <v>360</v>
      </c>
      <c r="G11" s="10" t="s">
        <v>21</v>
      </c>
      <c r="H11" s="15" t="s">
        <v>1</v>
      </c>
      <c r="I11" s="14">
        <v>4.3999999999999997E-2</v>
      </c>
      <c r="J11" s="14">
        <v>4.5999999999999999E-2</v>
      </c>
      <c r="K11" s="14">
        <v>5.5E-2</v>
      </c>
      <c r="L11" s="14">
        <v>5.8999999999999997E-2</v>
      </c>
      <c r="M11" s="14">
        <v>6.2E-2</v>
      </c>
      <c r="N11" s="14">
        <v>6.4500000000000002E-2</v>
      </c>
      <c r="O11" s="14">
        <v>6.6000000000000003E-2</v>
      </c>
    </row>
    <row r="12" spans="2:15" thickTop="1" thickBot="1" x14ac:dyDescent="0.3">
      <c r="B12" s="4" t="s">
        <v>5</v>
      </c>
      <c r="C12" s="16">
        <f>+IF(C9="Tradicional",INDEX($I$10:$O$12,MATCH(IF($C$10&lt;49000000,"A",IF($C$10&lt;499000000,"B","C")),$H$10:$H$12,1),MATCH($C$11,$I$9:$O$9,1)),IFERROR(HLOOKUP(C11,H15:J16,2,FALSE),"Solo plazos de 180, 360 y 540"))</f>
        <v>6.7000000000000004E-2</v>
      </c>
      <c r="G12" s="10" t="s">
        <v>22</v>
      </c>
      <c r="H12" s="15" t="s">
        <v>2</v>
      </c>
      <c r="I12" s="14">
        <v>4.4999999999999998E-2</v>
      </c>
      <c r="J12" s="14">
        <v>4.7E-2</v>
      </c>
      <c r="K12" s="14">
        <v>5.7000000000000002E-2</v>
      </c>
      <c r="L12" s="14">
        <v>0.06</v>
      </c>
      <c r="M12" s="14">
        <v>6.3E-2</v>
      </c>
      <c r="N12" s="14">
        <v>6.5000000000000002E-2</v>
      </c>
      <c r="O12" s="14">
        <v>6.7000000000000004E-2</v>
      </c>
    </row>
    <row r="13" spans="2:15" thickTop="1" thickBot="1" x14ac:dyDescent="0.3">
      <c r="B13" s="4" t="s">
        <v>10</v>
      </c>
      <c r="C13" s="10" t="s">
        <v>11</v>
      </c>
    </row>
    <row r="14" spans="2:15" thickTop="1" thickBot="1" x14ac:dyDescent="0.3">
      <c r="H14" s="11" t="s">
        <v>7</v>
      </c>
      <c r="L14" s="37" t="s">
        <v>15</v>
      </c>
      <c r="M14" s="38"/>
      <c r="O14" s="11" t="s">
        <v>3</v>
      </c>
    </row>
    <row r="15" spans="2:15" thickTop="1" thickBot="1" x14ac:dyDescent="0.3">
      <c r="H15" s="11">
        <v>180</v>
      </c>
      <c r="I15" s="11">
        <v>360</v>
      </c>
      <c r="J15" s="11">
        <v>540</v>
      </c>
      <c r="L15" s="11" t="s">
        <v>11</v>
      </c>
      <c r="M15" s="10">
        <f>+C11</f>
        <v>360</v>
      </c>
      <c r="O15" s="18" t="s">
        <v>17</v>
      </c>
    </row>
    <row r="16" spans="2:15" thickTop="1" thickBot="1" x14ac:dyDescent="0.3">
      <c r="B16" s="35" t="s">
        <v>25</v>
      </c>
      <c r="C16" s="36"/>
      <c r="H16" s="19">
        <v>6.3E-2</v>
      </c>
      <c r="I16" s="19">
        <v>6.7000000000000004E-2</v>
      </c>
      <c r="J16" s="19">
        <v>7.0000000000000007E-2</v>
      </c>
      <c r="O16" s="18" t="s">
        <v>18</v>
      </c>
    </row>
    <row r="17" spans="2:18" hidden="1" thickTop="1" thickBot="1" x14ac:dyDescent="0.3">
      <c r="B17" s="17" t="s">
        <v>8</v>
      </c>
      <c r="C17" s="20">
        <f ca="1">+TODAY()</f>
        <v>43535</v>
      </c>
      <c r="D17" s="21"/>
      <c r="L17" s="9"/>
      <c r="R17" s="10"/>
    </row>
    <row r="18" spans="2:18" hidden="1" thickTop="1" thickBot="1" x14ac:dyDescent="0.3">
      <c r="B18" s="11" t="s">
        <v>9</v>
      </c>
      <c r="C18" s="20">
        <f ca="1">+C17+C11</f>
        <v>43895</v>
      </c>
      <c r="H18" s="33" t="s">
        <v>19</v>
      </c>
      <c r="I18" s="34"/>
      <c r="L18" s="9"/>
    </row>
    <row r="19" spans="2:18" hidden="1" thickTop="1" thickBot="1" x14ac:dyDescent="0.3">
      <c r="B19" s="11" t="s">
        <v>14</v>
      </c>
      <c r="C19" s="22">
        <f>+ROUND(((1+C12)^(M15/360)-1)*(360/M15),4)</f>
        <v>6.7000000000000004E-2</v>
      </c>
      <c r="D19" s="23"/>
      <c r="H19" s="11" t="s">
        <v>17</v>
      </c>
      <c r="I19" s="11" t="s">
        <v>18</v>
      </c>
      <c r="L19" s="9"/>
    </row>
    <row r="20" spans="2:18" hidden="1" thickTop="1" thickBot="1" x14ac:dyDescent="0.3">
      <c r="B20" s="11" t="s">
        <v>16</v>
      </c>
      <c r="C20" s="24">
        <v>1</v>
      </c>
      <c r="D20" s="12"/>
      <c r="G20" s="9"/>
      <c r="H20" s="10">
        <v>90</v>
      </c>
      <c r="I20" s="10">
        <v>180</v>
      </c>
      <c r="J20" s="9"/>
      <c r="K20" s="9"/>
      <c r="L20" s="9"/>
      <c r="M20" s="9"/>
      <c r="N20" s="9"/>
      <c r="O20" s="9"/>
      <c r="P20" s="9"/>
      <c r="Q20" s="9"/>
    </row>
    <row r="21" spans="2:18" hidden="1" thickTop="1" thickBot="1" x14ac:dyDescent="0.3">
      <c r="B21" s="11" t="s">
        <v>12</v>
      </c>
      <c r="C21" s="25">
        <f>+(C19/(360/VLOOKUP(C13,$L$15:$M$18,2,FALSE)))*C10</f>
        <v>6700000</v>
      </c>
      <c r="D21" s="12"/>
      <c r="G21" s="9"/>
      <c r="H21" s="10">
        <v>120</v>
      </c>
      <c r="I21" s="10">
        <v>360</v>
      </c>
      <c r="J21" s="9"/>
      <c r="K21" s="9"/>
      <c r="L21" s="9"/>
      <c r="M21" s="9"/>
      <c r="N21" s="9"/>
      <c r="O21" s="9"/>
      <c r="P21" s="9"/>
      <c r="Q21" s="9"/>
    </row>
    <row r="22" spans="2:18" hidden="1" thickTop="1" thickBot="1" x14ac:dyDescent="0.3">
      <c r="B22" s="11" t="s">
        <v>23</v>
      </c>
      <c r="C22" s="26">
        <v>0.04</v>
      </c>
      <c r="G22" s="9"/>
      <c r="H22" s="10">
        <v>180</v>
      </c>
      <c r="I22" s="10">
        <v>540</v>
      </c>
      <c r="J22" s="9"/>
      <c r="K22" s="9"/>
      <c r="L22" s="9"/>
      <c r="M22" s="9"/>
      <c r="N22" s="9"/>
      <c r="O22" s="9"/>
      <c r="P22" s="9"/>
      <c r="Q22" s="9"/>
    </row>
    <row r="23" spans="2:18" hidden="1" thickTop="1" thickBot="1" x14ac:dyDescent="0.3">
      <c r="B23" s="11" t="s">
        <v>24</v>
      </c>
      <c r="C23" s="25">
        <f>+C21*C22</f>
        <v>268000</v>
      </c>
      <c r="G23" s="9"/>
      <c r="H23" s="10">
        <v>210</v>
      </c>
      <c r="J23" s="9"/>
      <c r="K23" s="9"/>
      <c r="L23" s="9"/>
      <c r="M23" s="9"/>
      <c r="N23" s="9"/>
      <c r="O23" s="9"/>
      <c r="P23" s="9"/>
      <c r="Q23" s="9"/>
    </row>
    <row r="24" spans="2:18" hidden="1" thickTop="1" thickBot="1" x14ac:dyDescent="0.3">
      <c r="B24" s="11" t="s">
        <v>13</v>
      </c>
      <c r="C24" s="25">
        <f>+C21-C23</f>
        <v>6432000</v>
      </c>
      <c r="G24" s="9"/>
      <c r="H24" s="10">
        <v>360</v>
      </c>
      <c r="J24" s="9"/>
      <c r="K24" s="9"/>
      <c r="L24" s="9"/>
      <c r="M24" s="9"/>
      <c r="N24" s="9"/>
      <c r="O24" s="9"/>
      <c r="P24" s="9"/>
      <c r="Q24" s="9"/>
    </row>
    <row r="25" spans="2:18" hidden="1" thickTop="1" thickBot="1" x14ac:dyDescent="0.3">
      <c r="G25" s="9"/>
      <c r="H25" s="10">
        <v>540</v>
      </c>
      <c r="J25" s="9"/>
      <c r="K25" s="9"/>
      <c r="L25" s="9"/>
      <c r="M25" s="9"/>
      <c r="N25" s="9"/>
      <c r="O25" s="9"/>
      <c r="P25" s="9"/>
      <c r="Q25" s="9"/>
    </row>
    <row r="26" spans="2:18" thickTop="1" thickBot="1" x14ac:dyDescent="0.3">
      <c r="B26" s="4" t="s">
        <v>28</v>
      </c>
      <c r="C26" s="27">
        <f>+C12</f>
        <v>6.7000000000000004E-2</v>
      </c>
      <c r="G26" s="9"/>
      <c r="J26" s="9"/>
      <c r="K26" s="9"/>
      <c r="L26" s="9"/>
      <c r="M26" s="9"/>
      <c r="N26" s="9"/>
      <c r="O26" s="9"/>
      <c r="P26" s="9"/>
      <c r="Q26" s="9"/>
    </row>
    <row r="27" spans="2:18" thickTop="1" thickBot="1" x14ac:dyDescent="0.3">
      <c r="B27" s="4" t="s">
        <v>29</v>
      </c>
      <c r="C27" s="28">
        <f>+C28+C10</f>
        <v>106700000</v>
      </c>
      <c r="G27" s="9"/>
      <c r="J27" s="9"/>
      <c r="K27" s="9"/>
      <c r="L27" s="9"/>
      <c r="M27" s="9"/>
      <c r="N27" s="9"/>
      <c r="O27" s="9"/>
      <c r="P27" s="9"/>
      <c r="Q27" s="9"/>
    </row>
    <row r="28" spans="2:18" thickTop="1" thickBot="1" x14ac:dyDescent="0.3">
      <c r="B28" s="5" t="s">
        <v>30</v>
      </c>
      <c r="C28" s="28">
        <f>+C21</f>
        <v>6700000</v>
      </c>
      <c r="D28" s="16"/>
      <c r="G28" s="9"/>
      <c r="J28" s="9"/>
      <c r="K28" s="9"/>
      <c r="L28" s="9"/>
      <c r="M28" s="9"/>
      <c r="N28" s="9"/>
      <c r="O28" s="9"/>
      <c r="P28" s="9"/>
      <c r="Q28" s="9"/>
    </row>
    <row r="29" spans="2:18" thickTop="1" thickBot="1" x14ac:dyDescent="0.3">
      <c r="C29" s="16"/>
      <c r="D29" s="12"/>
      <c r="F29" s="29"/>
      <c r="G29" s="9"/>
      <c r="J29" s="9"/>
      <c r="K29" s="9"/>
      <c r="L29" s="9"/>
      <c r="M29" s="9"/>
      <c r="N29" s="9"/>
      <c r="O29" s="9"/>
      <c r="P29" s="9"/>
      <c r="Q29" s="9"/>
    </row>
    <row r="30" spans="2:18" thickTop="1" thickBot="1" x14ac:dyDescent="0.3"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2:18" thickTop="1" thickBot="1" x14ac:dyDescent="0.3"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2:18" hidden="1" thickTop="1" thickBot="1" x14ac:dyDescent="0.3"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7:17" hidden="1" thickTop="1" thickBot="1" x14ac:dyDescent="0.3">
      <c r="G33" s="9"/>
      <c r="H33" s="9"/>
      <c r="I33" s="9"/>
      <c r="J33" s="9"/>
      <c r="K33" s="9"/>
      <c r="M33" s="9"/>
      <c r="N33" s="9"/>
      <c r="O33" s="9"/>
      <c r="P33" s="9"/>
      <c r="Q33" s="9"/>
    </row>
    <row r="34" spans="7:17" hidden="1" thickTop="1" thickBot="1" x14ac:dyDescent="0.3">
      <c r="G34" s="9"/>
      <c r="H34" s="9"/>
      <c r="I34" s="9"/>
      <c r="J34" s="9"/>
      <c r="K34" s="9"/>
      <c r="M34" s="9"/>
      <c r="N34" s="9"/>
      <c r="O34" s="9"/>
      <c r="P34" s="9"/>
      <c r="Q34" s="9"/>
    </row>
    <row r="35" spans="7:17" hidden="1" thickTop="1" thickBot="1" x14ac:dyDescent="0.3">
      <c r="G35" s="9"/>
      <c r="H35" s="9"/>
      <c r="I35" s="9"/>
      <c r="J35" s="9"/>
      <c r="K35" s="9"/>
      <c r="M35" s="9"/>
      <c r="N35" s="9"/>
      <c r="O35" s="9"/>
      <c r="P35" s="9"/>
      <c r="Q35" s="9"/>
    </row>
    <row r="36" spans="7:17" ht="16.5" hidden="1" x14ac:dyDescent="0.25"/>
    <row r="37" spans="7:17" ht="16.5" hidden="1" x14ac:dyDescent="0.25"/>
  </sheetData>
  <sheetProtection algorithmName="SHA-512" hashValue="5L0qpfHcqBu6L13lbc/bNI/kNIW+6lTxyA5kcrJUNHZ+vuKChHaMMgfPAzrCJcVBFAqM72s/idbK5bf1BL8sXg==" saltValue="s20YGC16NPlpGg8fOY+TFg==" spinCount="100000" sheet="1" objects="1" scenarios="1"/>
  <mergeCells count="3">
    <mergeCell ref="H18:I18"/>
    <mergeCell ref="B16:C16"/>
    <mergeCell ref="L14:M14"/>
  </mergeCells>
  <dataValidations count="5">
    <dataValidation errorStyle="warning" allowBlank="1" showInputMessage="1" showErrorMessage="1" error="Para CDT Digital solo es posible los plazos de 180, 360 y 540 dias" sqref="C12" xr:uid="{00000000-0002-0000-0000-000000000000}"/>
    <dataValidation type="list" allowBlank="1" showInputMessage="1" showErrorMessage="1" sqref="C9" xr:uid="{00000000-0002-0000-0000-000001000000}">
      <formula1>$O$15:$O$16</formula1>
    </dataValidation>
    <dataValidation type="list" allowBlank="1" showInputMessage="1" showErrorMessage="1" sqref="C11" xr:uid="{00000000-0002-0000-0000-000002000000}">
      <formula1>INDIRECT($C$9)</formula1>
    </dataValidation>
    <dataValidation type="list" allowBlank="1" showInputMessage="1" showErrorMessage="1" sqref="C13" xr:uid="{00000000-0002-0000-0000-000003000000}">
      <formula1>#REF!</formula1>
    </dataValidation>
    <dataValidation type="whole" allowBlank="1" showInputMessage="1" showErrorMessage="1" sqref="C10" xr:uid="{F33F9C7D-97FC-4D42-A003-54F7B1825A8F}">
      <formula1>IF(C9="Digital",5000000,1000000)</formula1>
      <formula2>IF(C9="Digital",250000000,1000000000)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VTU CDT</vt:lpstr>
      <vt:lpstr>Digital</vt:lpstr>
      <vt:lpstr>Tradicional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Arley Muñoz Ramirez</dc:creator>
  <cp:lastModifiedBy>Walter Julián Álvarez Ordoñez</cp:lastModifiedBy>
  <dcterms:created xsi:type="dcterms:W3CDTF">2019-02-15T13:42:49Z</dcterms:created>
  <dcterms:modified xsi:type="dcterms:W3CDTF">2019-03-11T23:10:55Z</dcterms:modified>
</cp:coreProperties>
</file>